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31"/>
  <workbookPr defaultThemeVersion="123820"/>
  <xr:revisionPtr revIDLastSave="0" documentId="8_{A143AC64-E885-42CD-A7E2-FCDE3BF2E4C7}" xr6:coauthVersionLast="47" xr6:coauthVersionMax="47" xr10:uidLastSave="{00000000-0000-0000-0000-000000000000}"/>
  <bookViews>
    <workbookView xWindow="120" yWindow="120" windowWidth="15480" windowHeight="8895" firstSheet="2" activeTab="2" xr2:uid="{00000000-000D-0000-FFFF-FFFF00000000}"/>
  </bookViews>
  <sheets>
    <sheet name="Berekening opgaaf-aangifte 2013" sheetId="10" r:id="rId1"/>
    <sheet name="Berekening indirecte export" sheetId="12" r:id="rId2"/>
    <sheet name="Afvalbeheersbijdrage 2013" sheetId="11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1" l="1"/>
  <c r="C9" i="11"/>
  <c r="C10" i="11"/>
  <c r="C11" i="11"/>
  <c r="E12" i="11"/>
  <c r="E13" i="11"/>
  <c r="E14" i="11" s="1"/>
  <c r="B14" i="11"/>
  <c r="D14" i="11"/>
  <c r="C17" i="11"/>
  <c r="C18" i="11"/>
  <c r="C19" i="11"/>
  <c r="C20" i="11"/>
  <c r="E21" i="11"/>
  <c r="E22" i="11"/>
  <c r="B23" i="11"/>
  <c r="D23" i="11"/>
  <c r="B28" i="11" s="1"/>
  <c r="E23" i="11" l="1"/>
  <c r="C23" i="11"/>
  <c r="H23" i="11" s="1"/>
  <c r="B27" i="11"/>
  <c r="C14" i="11"/>
  <c r="H14" i="11" s="1"/>
  <c r="D11" i="10"/>
  <c r="C17" i="12"/>
  <c r="D15" i="10"/>
  <c r="C15" i="10"/>
  <c r="C11" i="10"/>
  <c r="J23" i="11"/>
  <c r="C18" i="10" l="1"/>
  <c r="D18" i="10"/>
</calcChain>
</file>

<file path=xl/sharedStrings.xml><?xml version="1.0" encoding="utf-8"?>
<sst xmlns="http://schemas.openxmlformats.org/spreadsheetml/2006/main" count="75" uniqueCount="56">
  <si>
    <t>Bijlage 2b</t>
  </si>
  <si>
    <t>Administratief model voor berekening gewichten  Afvalbeheersbijdrage Verpakkingen 2013</t>
  </si>
  <si>
    <t>(Voorheen Verpakkingenbelasting)</t>
  </si>
  <si>
    <t>Basis is het aantal liters per kalenderjaar:</t>
  </si>
  <si>
    <t>Alleen de gele velden vullen in liters</t>
  </si>
  <si>
    <t>Aangekocht volume buiten NL</t>
  </si>
  <si>
    <t>Liters</t>
  </si>
  <si>
    <t>kg aandeel</t>
  </si>
  <si>
    <t>danwel zelf geproduceerd in NL</t>
  </si>
  <si>
    <t>papier</t>
  </si>
  <si>
    <t>kunststof</t>
  </si>
  <si>
    <t>in verpakking tot 20 lt</t>
  </si>
  <si>
    <t>+/+</t>
  </si>
  <si>
    <t xml:space="preserve"> </t>
  </si>
  <si>
    <t>Verkocht volume buiten NL</t>
  </si>
  <si>
    <t>-/-</t>
  </si>
  <si>
    <t xml:space="preserve">Totaalgewicht in kg voor de aangifte </t>
  </si>
  <si>
    <t>Papier kg</t>
  </si>
  <si>
    <t>kunststof kg</t>
  </si>
  <si>
    <t>Afvalbeheersbijdrage Verpakkingen</t>
  </si>
  <si>
    <t>Administratief model voor berekening gewichten indirecte export Afvalbeheersbijdrage Verpakkingen 2013</t>
  </si>
  <si>
    <r>
      <t xml:space="preserve">Aangekocht verpakt volume in </t>
    </r>
    <r>
      <rPr>
        <b/>
        <sz val="11"/>
        <color indexed="8"/>
        <rFont val="Calibri"/>
        <family val="2"/>
      </rPr>
      <t>NL</t>
    </r>
    <r>
      <rPr>
        <sz val="11"/>
        <color indexed="8"/>
        <rFont val="Calibri"/>
        <family val="2"/>
      </rPr>
      <t xml:space="preserve"> </t>
    </r>
  </si>
  <si>
    <t xml:space="preserve">Hiervan in dezelfde verpakking geëxporteerd </t>
  </si>
  <si>
    <t>Kunststof kg</t>
  </si>
  <si>
    <r>
      <t xml:space="preserve">Afvalbeheersbijdrage Verpakkingen </t>
    </r>
    <r>
      <rPr>
        <b/>
        <sz val="11"/>
        <color indexed="8"/>
        <rFont val="Calibri"/>
        <family val="2"/>
      </rPr>
      <t>onderdeel Indirecte export</t>
    </r>
  </si>
  <si>
    <t>Mits er Afvalbeheersbijdrage Verpakkingen over is betaald.</t>
  </si>
  <si>
    <t>Bijlage 2</t>
  </si>
  <si>
    <t>Berekening gewogen gemiddelde Afvalbeheersbijdrage Verpakkingen 2013</t>
  </si>
  <si>
    <t>TOTAAL</t>
  </si>
  <si>
    <t>Kunststof</t>
  </si>
  <si>
    <t>Karton/papier</t>
  </si>
  <si>
    <t>weging</t>
  </si>
  <si>
    <t>per bus</t>
  </si>
  <si>
    <t>p/100 lt</t>
  </si>
  <si>
    <t>per karton</t>
  </si>
  <si>
    <t>per 100 liter</t>
  </si>
  <si>
    <t>in kg</t>
  </si>
  <si>
    <t>12X1 LITER verpakking</t>
  </si>
  <si>
    <t>1 liter per bus</t>
  </si>
  <si>
    <t>1 dop</t>
  </si>
  <si>
    <t>1 liter etiket, voorzijde</t>
  </si>
  <si>
    <t>1 liter etiket, achterzijde</t>
  </si>
  <si>
    <t>Karton</t>
  </si>
  <si>
    <t>Eitket op karton</t>
  </si>
  <si>
    <t>4X5 LITER verpakking</t>
  </si>
  <si>
    <t>5 liter per bus</t>
  </si>
  <si>
    <t>5 liter etiket, voorzijde</t>
  </si>
  <si>
    <t>5 liter etiket, achterzijde</t>
  </si>
  <si>
    <t>Teruggerekend wordt dan het volgende aan gebruikte verpakkingsmaterialen cq gewichten opgegeven per liter verkocht product</t>
  </si>
  <si>
    <t>kunststof per lt product</t>
  </si>
  <si>
    <t>kg</t>
  </si>
  <si>
    <t>papier per lt product</t>
  </si>
  <si>
    <t>Tarieven 2013 voor primaire verpakkingen per kilogram</t>
  </si>
  <si>
    <t>Papier/karton</t>
  </si>
  <si>
    <t>Metaal</t>
  </si>
  <si>
    <t>Al en legering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</si>
</sst>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€&quot;\ #,##0.00_-"/>
    <numFmt numFmtId="165" formatCode="0.000"/>
    <numFmt numFmtId="166" formatCode="&quot;€&quot;\ #,##0.0000_-"/>
    <numFmt numFmtId="167" formatCode="&quot;€&quot;\ #,##0.000_-"/>
    <numFmt numFmtId="168" formatCode="#,##0.000_-"/>
  </numFmts>
  <fonts count="33">
    <font>
      <sz val="11"/>
      <color indexed="8"/>
      <name val="Calibri"/>
      <family val="2"/>
    </font>
    <font>
      <b/>
      <sz val="11"/>
      <color indexed="8"/>
      <name val="Calibri"/>
    </font>
    <font>
      <b/>
      <sz val="10"/>
      <color indexed="8"/>
      <name val="Calibri"/>
    </font>
    <font>
      <sz val="8"/>
      <color indexed="8"/>
      <name val="Calibri"/>
    </font>
    <font>
      <sz val="10"/>
      <color indexed="8"/>
      <name val="Calibri"/>
    </font>
    <font>
      <b/>
      <sz val="14"/>
      <color indexed="8"/>
      <name val="Calibri"/>
    </font>
    <font>
      <b/>
      <u/>
      <sz val="14"/>
      <color indexed="8"/>
      <name val="Calibri"/>
      <family val="2"/>
    </font>
    <font>
      <b/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i/>
      <u/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Verdana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b/>
      <sz val="11"/>
      <color rgb="FF000000"/>
      <name val="Arial"/>
      <family val="2"/>
    </font>
    <font>
      <b/>
      <i/>
      <u/>
      <sz val="14"/>
      <color indexed="8"/>
      <name val="Calibri"/>
      <family val="2"/>
    </font>
    <font>
      <b/>
      <sz val="10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36"/>
        <bgColor indexed="36"/>
      </patternFill>
    </fill>
    <fill>
      <patternFill patternType="solid">
        <fgColor indexed="46"/>
        <bgColor indexed="46"/>
      </patternFill>
    </fill>
    <fill>
      <patternFill patternType="solid">
        <fgColor indexed="52"/>
        <bgColor indexed="52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4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17" borderId="0" applyNumberFormat="0" applyBorder="0" applyAlignment="0" applyProtection="0"/>
    <xf numFmtId="0" fontId="14" fillId="6" borderId="0" applyNumberFormat="0" applyBorder="0" applyAlignment="0" applyProtection="0"/>
    <xf numFmtId="0" fontId="14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4" fillId="8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11" applyNumberFormat="0" applyAlignment="0" applyProtection="0"/>
    <xf numFmtId="0" fontId="17" fillId="27" borderId="12" applyNumberFormat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11" applyNumberFormat="0" applyAlignment="0" applyProtection="0"/>
    <xf numFmtId="0" fontId="19" fillId="0" borderId="13" applyNumberFormat="0" applyFill="0" applyAlignment="0" applyProtection="0"/>
    <xf numFmtId="0" fontId="25" fillId="33" borderId="0" applyNumberFormat="0" applyBorder="0" applyAlignment="0" applyProtection="0"/>
    <xf numFmtId="0" fontId="26" fillId="0" borderId="0"/>
    <xf numFmtId="0" fontId="13" fillId="34" borderId="17" applyNumberFormat="0" applyAlignment="0" applyProtection="0"/>
    <xf numFmtId="0" fontId="27" fillId="26" borderId="18" applyNumberFormat="0" applyAlignment="0" applyProtection="0"/>
    <xf numFmtId="0" fontId="28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29" fillId="0" borderId="0" applyNumberFormat="0" applyFill="0" applyBorder="0" applyAlignment="0" applyProtection="0"/>
  </cellStyleXfs>
  <cellXfs count="94">
    <xf numFmtId="0" fontId="0" fillId="0" borderId="0" xfId="0" applyFont="1"/>
    <xf numFmtId="0" fontId="0" fillId="35" borderId="0" xfId="0" applyFont="1" applyFill="1" applyBorder="1" applyProtection="1"/>
    <xf numFmtId="3" fontId="0" fillId="36" borderId="0" xfId="0" applyNumberFormat="1" applyFill="1" applyBorder="1" applyProtection="1">
      <protection locked="0"/>
    </xf>
    <xf numFmtId="3" fontId="0" fillId="36" borderId="0" xfId="0" applyNumberFormat="1" applyFont="1" applyFill="1" applyBorder="1" applyProtection="1">
      <protection locked="0"/>
    </xf>
    <xf numFmtId="3" fontId="10" fillId="35" borderId="9" xfId="0" applyNumberFormat="1" applyFont="1" applyFill="1" applyBorder="1" applyProtection="1"/>
    <xf numFmtId="3" fontId="9" fillId="37" borderId="0" xfId="0" applyNumberFormat="1" applyFont="1" applyFill="1" applyProtection="1"/>
    <xf numFmtId="166" fontId="0" fillId="37" borderId="0" xfId="0" applyNumberFormat="1" applyFont="1" applyFill="1" applyProtection="1"/>
    <xf numFmtId="164" fontId="0" fillId="37" borderId="0" xfId="0" applyNumberFormat="1" applyFont="1" applyFill="1" applyProtection="1"/>
    <xf numFmtId="0" fontId="31" fillId="36" borderId="0" xfId="0" applyFont="1" applyFill="1"/>
    <xf numFmtId="0" fontId="0" fillId="36" borderId="0" xfId="0" applyFont="1" applyFill="1"/>
    <xf numFmtId="167" fontId="0" fillId="36" borderId="0" xfId="0" applyNumberFormat="1" applyFont="1" applyFill="1"/>
    <xf numFmtId="10" fontId="0" fillId="36" borderId="0" xfId="0" applyNumberFormat="1" applyFont="1" applyFill="1"/>
    <xf numFmtId="168" fontId="0" fillId="36" borderId="0" xfId="0" applyNumberFormat="1" applyFont="1" applyFill="1"/>
    <xf numFmtId="0" fontId="8" fillId="36" borderId="0" xfId="0" applyFont="1" applyFill="1"/>
    <xf numFmtId="167" fontId="1" fillId="36" borderId="0" xfId="0" applyNumberFormat="1" applyFont="1" applyFill="1"/>
    <xf numFmtId="10" fontId="1" fillId="36" borderId="0" xfId="0" applyNumberFormat="1" applyFont="1" applyFill="1"/>
    <xf numFmtId="168" fontId="1" fillId="36" borderId="0" xfId="0" applyNumberFormat="1" applyFont="1" applyFill="1"/>
    <xf numFmtId="0" fontId="3" fillId="36" borderId="0" xfId="0" applyFont="1" applyFill="1" applyAlignment="1"/>
    <xf numFmtId="167" fontId="3" fillId="36" borderId="0" xfId="0" applyNumberFormat="1" applyFont="1" applyFill="1" applyAlignment="1"/>
    <xf numFmtId="10" fontId="3" fillId="36" borderId="0" xfId="0" applyNumberFormat="1" applyFont="1" applyFill="1" applyAlignment="1"/>
    <xf numFmtId="168" fontId="3" fillId="36" borderId="0" xfId="0" applyNumberFormat="1" applyFont="1" applyFill="1" applyAlignment="1"/>
    <xf numFmtId="0" fontId="4" fillId="36" borderId="0" xfId="0" applyFont="1" applyFill="1"/>
    <xf numFmtId="0" fontId="2" fillId="36" borderId="6" xfId="0" applyFont="1" applyFill="1" applyBorder="1"/>
    <xf numFmtId="0" fontId="2" fillId="36" borderId="0" xfId="0" applyFont="1" applyFill="1"/>
    <xf numFmtId="10" fontId="4" fillId="36" borderId="0" xfId="0" applyNumberFormat="1" applyFont="1" applyFill="1"/>
    <xf numFmtId="168" fontId="4" fillId="36" borderId="0" xfId="0" applyNumberFormat="1" applyFont="1" applyFill="1"/>
    <xf numFmtId="0" fontId="1" fillId="36" borderId="0" xfId="0" applyFont="1" applyFill="1"/>
    <xf numFmtId="0" fontId="0" fillId="36" borderId="0" xfId="0" applyFill="1"/>
    <xf numFmtId="167" fontId="0" fillId="36" borderId="0" xfId="0" applyNumberFormat="1" applyFill="1"/>
    <xf numFmtId="10" fontId="0" fillId="36" borderId="0" xfId="0" applyNumberFormat="1" applyFill="1"/>
    <xf numFmtId="168" fontId="0" fillId="36" borderId="0" xfId="0" applyNumberFormat="1" applyFill="1"/>
    <xf numFmtId="0" fontId="1" fillId="36" borderId="1" xfId="0" applyFont="1" applyFill="1" applyBorder="1"/>
    <xf numFmtId="0" fontId="0" fillId="36" borderId="2" xfId="0" applyFont="1" applyFill="1" applyBorder="1"/>
    <xf numFmtId="167" fontId="0" fillId="36" borderId="7" xfId="0" applyNumberFormat="1" applyFont="1" applyFill="1" applyBorder="1"/>
    <xf numFmtId="10" fontId="0" fillId="36" borderId="0" xfId="0" applyNumberFormat="1" applyFont="1" applyFill="1" applyBorder="1"/>
    <xf numFmtId="168" fontId="0" fillId="36" borderId="0" xfId="0" applyNumberFormat="1" applyFont="1" applyFill="1" applyBorder="1"/>
    <xf numFmtId="0" fontId="0" fillId="36" borderId="3" xfId="0" applyFill="1" applyBorder="1"/>
    <xf numFmtId="165" fontId="0" fillId="36" borderId="0" xfId="0" applyNumberFormat="1" applyFont="1" applyFill="1" applyBorder="1"/>
    <xf numFmtId="167" fontId="0" fillId="36" borderId="8" xfId="0" applyNumberFormat="1" applyFont="1" applyFill="1" applyBorder="1"/>
    <xf numFmtId="0" fontId="0" fillId="36" borderId="4" xfId="0" applyFont="1" applyFill="1" applyBorder="1"/>
    <xf numFmtId="165" fontId="1" fillId="36" borderId="5" xfId="0" applyNumberFormat="1" applyFont="1" applyFill="1" applyBorder="1"/>
    <xf numFmtId="165" fontId="0" fillId="36" borderId="0" xfId="0" applyNumberFormat="1" applyFont="1" applyFill="1"/>
    <xf numFmtId="165" fontId="0" fillId="36" borderId="2" xfId="0" applyNumberFormat="1" applyFont="1" applyFill="1" applyBorder="1"/>
    <xf numFmtId="167" fontId="0" fillId="36" borderId="0" xfId="0" applyNumberFormat="1" applyFont="1" applyFill="1" applyBorder="1"/>
    <xf numFmtId="0" fontId="6" fillId="36" borderId="0" xfId="0" applyFont="1" applyFill="1"/>
    <xf numFmtId="166" fontId="0" fillId="36" borderId="0" xfId="0" applyNumberFormat="1" applyFont="1" applyFill="1"/>
    <xf numFmtId="0" fontId="1" fillId="36" borderId="6" xfId="0" applyFont="1" applyFill="1" applyBorder="1"/>
    <xf numFmtId="0" fontId="0" fillId="36" borderId="6" xfId="0" applyFill="1" applyBorder="1"/>
    <xf numFmtId="0" fontId="0" fillId="36" borderId="6" xfId="0" applyFont="1" applyFill="1" applyBorder="1"/>
    <xf numFmtId="165" fontId="0" fillId="36" borderId="6" xfId="0" applyNumberFormat="1" applyFont="1" applyFill="1" applyBorder="1"/>
    <xf numFmtId="165" fontId="1" fillId="36" borderId="20" xfId="0" applyNumberFormat="1" applyFont="1" applyFill="1" applyBorder="1"/>
    <xf numFmtId="165" fontId="0" fillId="36" borderId="6" xfId="0" applyNumberFormat="1" applyFill="1" applyBorder="1"/>
    <xf numFmtId="0" fontId="5" fillId="36" borderId="0" xfId="0" applyFont="1" applyFill="1" applyProtection="1"/>
    <xf numFmtId="3" fontId="0" fillId="36" borderId="0" xfId="0" applyNumberFormat="1" applyFont="1" applyFill="1" applyProtection="1"/>
    <xf numFmtId="166" fontId="0" fillId="36" borderId="0" xfId="0" applyNumberFormat="1" applyFont="1" applyFill="1" applyProtection="1"/>
    <xf numFmtId="164" fontId="0" fillId="36" borderId="0" xfId="0" applyNumberFormat="1" applyFont="1" applyFill="1" applyProtection="1"/>
    <xf numFmtId="0" fontId="0" fillId="36" borderId="0" xfId="0" applyFont="1" applyFill="1" applyProtection="1"/>
    <xf numFmtId="0" fontId="8" fillId="36" borderId="0" xfId="0" applyFont="1" applyFill="1" applyProtection="1"/>
    <xf numFmtId="0" fontId="7" fillId="36" borderId="0" xfId="0" applyFont="1" applyFill="1" applyProtection="1"/>
    <xf numFmtId="0" fontId="1" fillId="36" borderId="0" xfId="0" applyFont="1" applyFill="1" applyProtection="1"/>
    <xf numFmtId="0" fontId="10" fillId="36" borderId="0" xfId="0" applyFont="1" applyFill="1" applyProtection="1"/>
    <xf numFmtId="0" fontId="0" fillId="36" borderId="0" xfId="0" applyFill="1" applyBorder="1" applyProtection="1"/>
    <xf numFmtId="3" fontId="0" fillId="36" borderId="0" xfId="0" applyNumberFormat="1" applyFont="1" applyFill="1" applyBorder="1" applyProtection="1"/>
    <xf numFmtId="0" fontId="0" fillId="36" borderId="0" xfId="0" quotePrefix="1" applyFill="1" applyProtection="1"/>
    <xf numFmtId="0" fontId="30" fillId="36" borderId="0" xfId="0" applyFont="1" applyFill="1" applyBorder="1"/>
    <xf numFmtId="3" fontId="0" fillId="36" borderId="0" xfId="0" applyNumberFormat="1" applyFill="1" applyProtection="1"/>
    <xf numFmtId="0" fontId="0" fillId="36" borderId="0" xfId="0" applyFill="1" applyProtection="1"/>
    <xf numFmtId="166" fontId="0" fillId="36" borderId="0" xfId="0" applyNumberFormat="1" applyFont="1" applyFill="1" applyBorder="1" applyProtection="1"/>
    <xf numFmtId="164" fontId="0" fillId="36" borderId="0" xfId="0" applyNumberFormat="1" applyFont="1" applyFill="1" applyBorder="1" applyProtection="1"/>
    <xf numFmtId="0" fontId="11" fillId="36" borderId="0" xfId="0" applyFont="1" applyFill="1" applyAlignment="1">
      <alignment vertical="center"/>
    </xf>
    <xf numFmtId="3" fontId="0" fillId="36" borderId="6" xfId="0" applyNumberFormat="1" applyFont="1" applyFill="1" applyBorder="1" applyProtection="1"/>
    <xf numFmtId="3" fontId="0" fillId="37" borderId="6" xfId="0" applyNumberFormat="1" applyFont="1" applyFill="1" applyBorder="1" applyProtection="1">
      <protection locked="0"/>
    </xf>
    <xf numFmtId="3" fontId="0" fillId="37" borderId="6" xfId="0" applyNumberFormat="1" applyFill="1" applyBorder="1" applyProtection="1">
      <protection locked="0"/>
    </xf>
    <xf numFmtId="167" fontId="1" fillId="37" borderId="9" xfId="0" applyNumberFormat="1" applyFont="1" applyFill="1" applyBorder="1"/>
    <xf numFmtId="10" fontId="1" fillId="37" borderId="0" xfId="0" applyNumberFormat="1" applyFont="1" applyFill="1" applyBorder="1"/>
    <xf numFmtId="164" fontId="1" fillId="37" borderId="0" xfId="0" applyNumberFormat="1" applyFont="1" applyFill="1" applyBorder="1"/>
    <xf numFmtId="165" fontId="0" fillId="37" borderId="6" xfId="0" applyNumberFormat="1" applyFont="1" applyFill="1" applyBorder="1"/>
    <xf numFmtId="168" fontId="1" fillId="37" borderId="0" xfId="0" applyNumberFormat="1" applyFont="1" applyFill="1" applyBorder="1"/>
    <xf numFmtId="3" fontId="0" fillId="37" borderId="9" xfId="0" applyNumberFormat="1" applyFill="1" applyBorder="1" applyProtection="1">
      <protection locked="0"/>
    </xf>
    <xf numFmtId="166" fontId="4" fillId="36" borderId="6" xfId="0" applyNumberFormat="1" applyFont="1" applyFill="1" applyBorder="1"/>
    <xf numFmtId="0" fontId="3" fillId="38" borderId="6" xfId="0" applyFont="1" applyFill="1" applyBorder="1" applyAlignment="1">
      <alignment horizontal="right"/>
    </xf>
    <xf numFmtId="0" fontId="3" fillId="38" borderId="6" xfId="0" applyFont="1" applyFill="1" applyBorder="1" applyAlignment="1"/>
    <xf numFmtId="3" fontId="10" fillId="36" borderId="6" xfId="0" applyNumberFormat="1" applyFont="1" applyFill="1" applyBorder="1" applyAlignment="1" applyProtection="1">
      <alignment horizontal="center"/>
    </xf>
    <xf numFmtId="166" fontId="10" fillId="35" borderId="9" xfId="0" applyNumberFormat="1" applyFont="1" applyFill="1" applyBorder="1" applyAlignment="1" applyProtection="1">
      <alignment horizontal="center"/>
    </xf>
    <xf numFmtId="164" fontId="10" fillId="35" borderId="9" xfId="0" applyNumberFormat="1" applyFont="1" applyFill="1" applyBorder="1" applyAlignment="1" applyProtection="1">
      <alignment horizontal="center"/>
    </xf>
    <xf numFmtId="3" fontId="10" fillId="36" borderId="10" xfId="0" applyNumberFormat="1" applyFont="1" applyFill="1" applyBorder="1" applyAlignment="1" applyProtection="1">
      <alignment horizontal="center"/>
    </xf>
    <xf numFmtId="166" fontId="10" fillId="36" borderId="6" xfId="0" applyNumberFormat="1" applyFont="1" applyFill="1" applyBorder="1" applyProtection="1"/>
    <xf numFmtId="164" fontId="10" fillId="36" borderId="6" xfId="0" applyNumberFormat="1" applyFont="1" applyFill="1" applyBorder="1" applyProtection="1"/>
    <xf numFmtId="3" fontId="10" fillId="36" borderId="0" xfId="0" applyNumberFormat="1" applyFont="1" applyFill="1" applyProtection="1"/>
    <xf numFmtId="3" fontId="12" fillId="35" borderId="9" xfId="0" applyNumberFormat="1" applyFont="1" applyFill="1" applyBorder="1" applyProtection="1"/>
    <xf numFmtId="3" fontId="0" fillId="35" borderId="0" xfId="0" applyNumberFormat="1" applyFont="1" applyFill="1" applyProtection="1"/>
    <xf numFmtId="0" fontId="10" fillId="35" borderId="0" xfId="0" applyFont="1" applyFill="1" applyBorder="1" applyProtection="1"/>
    <xf numFmtId="0" fontId="32" fillId="36" borderId="10" xfId="0" applyFont="1" applyFill="1" applyBorder="1" applyAlignment="1">
      <alignment horizontal="center"/>
    </xf>
    <xf numFmtId="0" fontId="32" fillId="36" borderId="21" xfId="0" applyFont="1" applyFill="1" applyBorder="1" applyAlignment="1">
      <alignment horizontal="center"/>
    </xf>
  </cellXfs>
  <cellStyles count="45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Input" xfId="36" xr:uid="{00000000-0005-0000-0000-000023000000}"/>
    <cellStyle name="Linked Cell" xfId="37" xr:uid="{00000000-0005-0000-0000-000024000000}"/>
    <cellStyle name="Neutral" xfId="38" xr:uid="{00000000-0005-0000-0000-000025000000}"/>
    <cellStyle name="Normal 2" xfId="39" xr:uid="{00000000-0005-0000-0000-000026000000}"/>
    <cellStyle name="Note" xfId="40" xr:uid="{00000000-0005-0000-0000-000027000000}"/>
    <cellStyle name="Output" xfId="41" xr:uid="{00000000-0005-0000-0000-000028000000}"/>
    <cellStyle name="Sheet Title" xfId="42" xr:uid="{00000000-0005-0000-0000-000029000000}"/>
    <cellStyle name="Standaard" xfId="0" builtinId="0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workbookViewId="0">
      <selection activeCell="A17" sqref="A17:A18"/>
    </sheetView>
  </sheetViews>
  <sheetFormatPr defaultRowHeight="15"/>
  <cols>
    <col min="1" max="1" width="42" style="56" customWidth="1"/>
    <col min="2" max="2" width="13.5703125" style="53" customWidth="1"/>
    <col min="3" max="3" width="13.28515625" style="54" customWidth="1"/>
    <col min="4" max="4" width="14" style="55" customWidth="1"/>
    <col min="5" max="16384" width="9.140625" style="56"/>
  </cols>
  <sheetData>
    <row r="1" spans="1:5" ht="18.75">
      <c r="A1" s="57" t="s">
        <v>0</v>
      </c>
      <c r="B1" s="9"/>
      <c r="C1" s="9"/>
      <c r="D1" s="9"/>
    </row>
    <row r="3" spans="1:5" ht="18.75">
      <c r="A3" s="57" t="s">
        <v>1</v>
      </c>
      <c r="B3" s="9"/>
      <c r="C3" s="9"/>
      <c r="D3" s="9"/>
    </row>
    <row r="4" spans="1:5">
      <c r="A4" s="58" t="s">
        <v>2</v>
      </c>
      <c r="B4" s="9"/>
      <c r="C4" s="9"/>
      <c r="D4" s="9"/>
    </row>
    <row r="5" spans="1:5">
      <c r="A5" s="58"/>
      <c r="B5" s="9"/>
      <c r="C5" s="9"/>
      <c r="D5" s="9"/>
    </row>
    <row r="6" spans="1:5">
      <c r="A6" s="60" t="s">
        <v>3</v>
      </c>
      <c r="B6" s="5" t="s">
        <v>4</v>
      </c>
      <c r="C6" s="6"/>
      <c r="D6" s="7"/>
    </row>
    <row r="8" spans="1:5">
      <c r="A8" s="66"/>
    </row>
    <row r="9" spans="1:5">
      <c r="A9" s="66" t="s">
        <v>5</v>
      </c>
      <c r="B9" s="85" t="s">
        <v>6</v>
      </c>
      <c r="C9" s="86" t="s">
        <v>7</v>
      </c>
      <c r="D9" s="87" t="s">
        <v>7</v>
      </c>
    </row>
    <row r="10" spans="1:5">
      <c r="A10" s="66" t="s">
        <v>8</v>
      </c>
      <c r="B10" s="88"/>
      <c r="C10" s="86" t="s">
        <v>9</v>
      </c>
      <c r="D10" s="87" t="s">
        <v>10</v>
      </c>
    </row>
    <row r="11" spans="1:5">
      <c r="A11" s="66" t="s">
        <v>11</v>
      </c>
      <c r="B11" s="71">
        <v>0</v>
      </c>
      <c r="C11" s="70">
        <f>B11*'Afvalbeheersbijdrage 2013'!B28</f>
        <v>0</v>
      </c>
      <c r="D11" s="70">
        <f>B11*'Afvalbeheersbijdrage 2013'!B27</f>
        <v>0</v>
      </c>
      <c r="E11" s="63" t="s">
        <v>12</v>
      </c>
    </row>
    <row r="12" spans="1:5">
      <c r="A12" s="66"/>
      <c r="B12" s="65" t="s">
        <v>13</v>
      </c>
      <c r="C12" s="70"/>
      <c r="D12" s="70"/>
    </row>
    <row r="13" spans="1:5">
      <c r="C13" s="70"/>
      <c r="D13" s="70"/>
    </row>
    <row r="14" spans="1:5">
      <c r="A14" s="66" t="s">
        <v>14</v>
      </c>
      <c r="C14" s="70"/>
      <c r="D14" s="70"/>
    </row>
    <row r="15" spans="1:5">
      <c r="A15" s="66" t="s">
        <v>11</v>
      </c>
      <c r="B15" s="72">
        <v>0</v>
      </c>
      <c r="C15" s="70">
        <f>B15*'Afvalbeheersbijdrage 2013'!B28</f>
        <v>0</v>
      </c>
      <c r="D15" s="70">
        <f>B15*'Afvalbeheersbijdrage 2013'!B27</f>
        <v>0</v>
      </c>
      <c r="E15" s="63" t="s">
        <v>15</v>
      </c>
    </row>
    <row r="16" spans="1:5" ht="15.75" thickBot="1">
      <c r="A16" s="66"/>
      <c r="B16" s="2"/>
      <c r="C16" s="62"/>
      <c r="D16" s="62"/>
      <c r="E16" s="63"/>
    </row>
    <row r="17" spans="1:4" ht="15.75" thickBot="1">
      <c r="A17" s="91" t="s">
        <v>16</v>
      </c>
      <c r="B17" s="90"/>
      <c r="C17" s="83" t="s">
        <v>17</v>
      </c>
      <c r="D17" s="84" t="s">
        <v>18</v>
      </c>
    </row>
    <row r="18" spans="1:4" ht="15.75" thickBot="1">
      <c r="A18" s="91" t="s">
        <v>19</v>
      </c>
      <c r="B18" s="90"/>
      <c r="C18" s="89">
        <f>C11-C15</f>
        <v>0</v>
      </c>
      <c r="D18" s="89">
        <f>D11-D15</f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>
      <selection activeCell="B28" sqref="B27:B28"/>
    </sheetView>
  </sheetViews>
  <sheetFormatPr defaultRowHeight="15"/>
  <cols>
    <col min="1" max="1" width="63" style="56" customWidth="1"/>
    <col min="2" max="2" width="13.5703125" style="53" customWidth="1"/>
    <col min="3" max="3" width="13.28515625" style="54" customWidth="1"/>
    <col min="4" max="4" width="14" style="55" customWidth="1"/>
    <col min="5" max="16384" width="9.140625" style="56"/>
  </cols>
  <sheetData>
    <row r="1" spans="1:5" ht="18.75">
      <c r="A1" s="52" t="s">
        <v>0</v>
      </c>
    </row>
    <row r="3" spans="1:5" ht="18.75">
      <c r="A3" s="57" t="s">
        <v>20</v>
      </c>
    </row>
    <row r="4" spans="1:5">
      <c r="A4" s="58" t="s">
        <v>2</v>
      </c>
    </row>
    <row r="5" spans="1:5">
      <c r="A5" s="59"/>
    </row>
    <row r="6" spans="1:5">
      <c r="A6" s="59"/>
    </row>
    <row r="7" spans="1:5">
      <c r="A7" s="60" t="s">
        <v>3</v>
      </c>
      <c r="B7" s="5" t="s">
        <v>4</v>
      </c>
      <c r="C7" s="6"/>
      <c r="D7" s="7"/>
    </row>
    <row r="10" spans="1:5">
      <c r="A10" s="61" t="s">
        <v>21</v>
      </c>
      <c r="B10" s="82" t="s">
        <v>6</v>
      </c>
    </row>
    <row r="11" spans="1:5">
      <c r="A11" s="61" t="s">
        <v>11</v>
      </c>
      <c r="B11" s="71">
        <v>0</v>
      </c>
      <c r="C11" s="62"/>
      <c r="D11" s="62"/>
      <c r="E11" s="63"/>
    </row>
    <row r="12" spans="1:5">
      <c r="A12" s="61"/>
      <c r="B12" s="3"/>
      <c r="C12" s="62"/>
      <c r="D12" s="62"/>
      <c r="E12" s="63"/>
    </row>
    <row r="13" spans="1:5" ht="15.75" thickBot="1">
      <c r="A13" s="64" t="s">
        <v>22</v>
      </c>
      <c r="B13" s="65" t="s">
        <v>13</v>
      </c>
      <c r="C13" s="62"/>
      <c r="D13" s="62"/>
    </row>
    <row r="14" spans="1:5" ht="15.75" thickBot="1">
      <c r="A14" s="66" t="s">
        <v>11</v>
      </c>
      <c r="B14" s="78">
        <v>0</v>
      </c>
      <c r="C14" s="67"/>
      <c r="D14" s="68"/>
    </row>
    <row r="15" spans="1:5" ht="15.75" thickBot="1">
      <c r="B15" s="2"/>
      <c r="C15" s="67"/>
      <c r="D15" s="68"/>
    </row>
    <row r="16" spans="1:5" ht="15.75" thickBot="1">
      <c r="A16" s="1" t="s">
        <v>16</v>
      </c>
      <c r="B16" s="83" t="s">
        <v>17</v>
      </c>
      <c r="C16" s="84" t="s">
        <v>23</v>
      </c>
      <c r="D16" s="56"/>
    </row>
    <row r="17" spans="1:5" ht="15.75" thickBot="1">
      <c r="A17" s="1" t="s">
        <v>24</v>
      </c>
      <c r="B17" s="4">
        <v>0</v>
      </c>
      <c r="C17" s="4">
        <f>B14*'Afvalbeheersbijdrage 2013'!B27</f>
        <v>0</v>
      </c>
      <c r="D17" s="56"/>
      <c r="E17" s="63"/>
    </row>
    <row r="18" spans="1:5">
      <c r="A18" s="69" t="s">
        <v>25</v>
      </c>
      <c r="B18" s="2"/>
      <c r="C18" s="62"/>
      <c r="D18" s="62"/>
      <c r="E18" s="63"/>
    </row>
    <row r="23" spans="1:5">
      <c r="B23" s="9"/>
      <c r="C23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tabSelected="1" workbookViewId="0">
      <selection activeCell="E28" sqref="E28"/>
    </sheetView>
  </sheetViews>
  <sheetFormatPr defaultRowHeight="15"/>
  <cols>
    <col min="1" max="1" width="36.140625" style="9" customWidth="1"/>
    <col min="2" max="2" width="9.5703125" style="9" customWidth="1"/>
    <col min="3" max="3" width="10.28515625" style="9" customWidth="1"/>
    <col min="4" max="5" width="10" style="9" customWidth="1"/>
    <col min="6" max="6" width="8.85546875" style="9" customWidth="1"/>
    <col min="7" max="7" width="9.28515625" style="9" customWidth="1"/>
    <col min="8" max="8" width="8.85546875" style="10" customWidth="1"/>
    <col min="9" max="9" width="8.85546875" style="11" customWidth="1"/>
    <col min="10" max="10" width="8.85546875" style="12" customWidth="1"/>
    <col min="11" max="11" width="8.140625" style="9" customWidth="1"/>
    <col min="12" max="12" width="8.7109375" style="9" customWidth="1"/>
    <col min="13" max="13" width="6" style="9" customWidth="1"/>
    <col min="14" max="16384" width="9.140625" style="9"/>
  </cols>
  <sheetData>
    <row r="1" spans="1:10" ht="18.75">
      <c r="A1" s="8" t="s">
        <v>26</v>
      </c>
    </row>
    <row r="3" spans="1:10" ht="18.75">
      <c r="A3" s="13" t="s">
        <v>27</v>
      </c>
      <c r="H3" s="14" t="s">
        <v>28</v>
      </c>
      <c r="I3" s="15"/>
      <c r="J3" s="16"/>
    </row>
    <row r="4" spans="1:10" s="17" customFormat="1" ht="24" customHeight="1">
      <c r="B4" s="92" t="s">
        <v>29</v>
      </c>
      <c r="C4" s="93"/>
      <c r="D4" s="92" t="s">
        <v>30</v>
      </c>
      <c r="E4" s="93"/>
      <c r="H4" s="18"/>
      <c r="I4" s="19" t="s">
        <v>31</v>
      </c>
      <c r="J4" s="20"/>
    </row>
    <row r="5" spans="1:10" s="21" customFormat="1" ht="12.75">
      <c r="B5" s="22" t="s">
        <v>32</v>
      </c>
      <c r="C5" s="22" t="s">
        <v>33</v>
      </c>
      <c r="D5" s="22" t="s">
        <v>34</v>
      </c>
      <c r="E5" s="22" t="s">
        <v>33</v>
      </c>
      <c r="H5" s="23" t="s">
        <v>35</v>
      </c>
      <c r="I5" s="24"/>
      <c r="J5" s="25"/>
    </row>
    <row r="6" spans="1:10" ht="15.75" thickBot="1">
      <c r="B6" s="46" t="s">
        <v>36</v>
      </c>
      <c r="C6" s="47"/>
      <c r="D6" s="46" t="s">
        <v>36</v>
      </c>
      <c r="E6" s="47"/>
      <c r="F6" s="26"/>
      <c r="G6" s="27"/>
      <c r="H6" s="28"/>
      <c r="I6" s="29"/>
      <c r="J6" s="30"/>
    </row>
    <row r="7" spans="1:10">
      <c r="A7" s="31" t="s">
        <v>37</v>
      </c>
      <c r="B7" s="48"/>
      <c r="C7" s="48"/>
      <c r="D7" s="48"/>
      <c r="E7" s="48"/>
      <c r="F7" s="32"/>
      <c r="G7" s="32"/>
      <c r="H7" s="33"/>
      <c r="I7" s="34"/>
      <c r="J7" s="35"/>
    </row>
    <row r="8" spans="1:10">
      <c r="A8" s="36" t="s">
        <v>38</v>
      </c>
      <c r="B8" s="49">
        <v>5.5E-2</v>
      </c>
      <c r="C8" s="49">
        <f>B8*A34*100</f>
        <v>2.1318000000000001</v>
      </c>
      <c r="D8" s="49"/>
      <c r="E8" s="49"/>
      <c r="F8" s="37"/>
      <c r="G8" s="37"/>
      <c r="H8" s="38"/>
      <c r="I8" s="34"/>
      <c r="J8" s="35"/>
    </row>
    <row r="9" spans="1:10">
      <c r="A9" s="36" t="s">
        <v>39</v>
      </c>
      <c r="B9" s="49">
        <v>6.0000000000000001E-3</v>
      </c>
      <c r="C9" s="49">
        <f>B9*A34*100</f>
        <v>0.23256000000000002</v>
      </c>
      <c r="D9" s="49"/>
      <c r="E9" s="49"/>
      <c r="F9" s="37"/>
      <c r="G9" s="37"/>
      <c r="H9" s="38"/>
      <c r="I9" s="34"/>
      <c r="J9" s="35"/>
    </row>
    <row r="10" spans="1:10">
      <c r="A10" s="36" t="s">
        <v>40</v>
      </c>
      <c r="B10" s="49">
        <v>1E-3</v>
      </c>
      <c r="C10" s="49">
        <f>B10*A34*100</f>
        <v>3.8759999999999996E-2</v>
      </c>
      <c r="D10" s="49"/>
      <c r="E10" s="49"/>
      <c r="F10" s="37"/>
      <c r="G10" s="37"/>
      <c r="H10" s="38"/>
      <c r="I10" s="34"/>
      <c r="J10" s="35"/>
    </row>
    <row r="11" spans="1:10">
      <c r="A11" s="36" t="s">
        <v>41</v>
      </c>
      <c r="B11" s="49">
        <v>1E-3</v>
      </c>
      <c r="C11" s="49">
        <f>B11*A34*100</f>
        <v>3.8759999999999996E-2</v>
      </c>
      <c r="D11" s="49"/>
      <c r="E11" s="49"/>
      <c r="F11" s="37"/>
      <c r="G11" s="37"/>
      <c r="H11" s="38"/>
      <c r="I11" s="34"/>
      <c r="J11" s="35"/>
    </row>
    <row r="12" spans="1:10">
      <c r="A12" s="36" t="s">
        <v>42</v>
      </c>
      <c r="B12" s="49"/>
      <c r="C12" s="49"/>
      <c r="D12" s="49">
        <v>0.4</v>
      </c>
      <c r="E12" s="49">
        <f>D12*B34*100/12</f>
        <v>7.7666666666666676E-2</v>
      </c>
      <c r="F12" s="37"/>
      <c r="G12" s="37"/>
      <c r="H12" s="38"/>
      <c r="I12" s="34"/>
      <c r="J12" s="35"/>
    </row>
    <row r="13" spans="1:10" ht="15.75" thickBot="1">
      <c r="A13" s="36" t="s">
        <v>43</v>
      </c>
      <c r="B13" s="49"/>
      <c r="C13" s="49"/>
      <c r="D13" s="49">
        <v>1E-3</v>
      </c>
      <c r="E13" s="49">
        <f>D13*B34*100/12</f>
        <v>1.9416666666666668E-4</v>
      </c>
      <c r="F13" s="37"/>
      <c r="G13" s="37"/>
      <c r="H13" s="38"/>
      <c r="I13" s="34"/>
      <c r="J13" s="35"/>
    </row>
    <row r="14" spans="1:10" ht="15.75" thickBot="1">
      <c r="A14" s="39"/>
      <c r="B14" s="50">
        <f>SUM(B8:B13)</f>
        <v>6.3E-2</v>
      </c>
      <c r="C14" s="50">
        <f>SUM(C8:C13)</f>
        <v>2.4418799999999998</v>
      </c>
      <c r="D14" s="50">
        <f>SUM(D12:D13)</f>
        <v>0.40100000000000002</v>
      </c>
      <c r="E14" s="50">
        <f>SUM(E12:E13)</f>
        <v>7.7860833333333337E-2</v>
      </c>
      <c r="F14" s="40"/>
      <c r="G14" s="40"/>
      <c r="H14" s="73">
        <f>C14+E14</f>
        <v>2.5197408333333331</v>
      </c>
      <c r="I14" s="74">
        <v>0.35</v>
      </c>
      <c r="J14" s="77"/>
    </row>
    <row r="15" spans="1:10" ht="15.75" thickBot="1">
      <c r="B15" s="41"/>
      <c r="C15" s="41"/>
      <c r="D15" s="41"/>
      <c r="E15" s="41"/>
      <c r="F15" s="41"/>
      <c r="G15" s="41"/>
    </row>
    <row r="16" spans="1:10">
      <c r="A16" s="31" t="s">
        <v>44</v>
      </c>
      <c r="B16" s="49"/>
      <c r="C16" s="49"/>
      <c r="D16" s="49"/>
      <c r="E16" s="49"/>
      <c r="F16" s="42"/>
      <c r="G16" s="42"/>
      <c r="H16" s="33"/>
      <c r="I16" s="34"/>
      <c r="J16" s="35"/>
    </row>
    <row r="17" spans="1:10">
      <c r="A17" s="36" t="s">
        <v>45</v>
      </c>
      <c r="B17" s="49">
        <v>0.18</v>
      </c>
      <c r="C17" s="49">
        <f>B17*A34*100/5</f>
        <v>1.3953599999999999</v>
      </c>
      <c r="D17" s="49"/>
      <c r="E17" s="49"/>
      <c r="F17" s="37"/>
      <c r="G17" s="37"/>
      <c r="H17" s="38"/>
      <c r="I17" s="34"/>
      <c r="J17" s="35"/>
    </row>
    <row r="18" spans="1:10">
      <c r="A18" s="36" t="s">
        <v>39</v>
      </c>
      <c r="B18" s="49">
        <v>0.01</v>
      </c>
      <c r="C18" s="49">
        <f>B18*A34*100/5</f>
        <v>7.7520000000000006E-2</v>
      </c>
      <c r="D18" s="49"/>
      <c r="E18" s="49"/>
      <c r="F18" s="37"/>
      <c r="G18" s="37"/>
      <c r="H18" s="38"/>
      <c r="I18" s="34"/>
      <c r="J18" s="35"/>
    </row>
    <row r="19" spans="1:10">
      <c r="A19" s="36" t="s">
        <v>46</v>
      </c>
      <c r="B19" s="49">
        <v>5.0000000000000001E-3</v>
      </c>
      <c r="C19" s="49">
        <f>B19*A34*100/5</f>
        <v>3.8760000000000003E-2</v>
      </c>
      <c r="D19" s="49"/>
      <c r="E19" s="49"/>
      <c r="F19" s="37"/>
      <c r="G19" s="37"/>
      <c r="H19" s="38"/>
      <c r="I19" s="34"/>
      <c r="J19" s="35"/>
    </row>
    <row r="20" spans="1:10">
      <c r="A20" s="36" t="s">
        <v>47</v>
      </c>
      <c r="B20" s="49">
        <v>5.0000000000000001E-3</v>
      </c>
      <c r="C20" s="49">
        <f>B20*A34*100/5</f>
        <v>3.8760000000000003E-2</v>
      </c>
      <c r="D20" s="49"/>
      <c r="E20" s="49"/>
      <c r="F20" s="37"/>
      <c r="G20" s="37"/>
      <c r="H20" s="38"/>
      <c r="I20" s="34"/>
      <c r="J20" s="35"/>
    </row>
    <row r="21" spans="1:10">
      <c r="A21" s="36" t="s">
        <v>42</v>
      </c>
      <c r="B21" s="49"/>
      <c r="C21" s="49"/>
      <c r="D21" s="49">
        <v>0.6</v>
      </c>
      <c r="E21" s="49">
        <f>D21*B34*100/20</f>
        <v>6.9900000000000004E-2</v>
      </c>
      <c r="F21" s="37"/>
      <c r="G21" s="37"/>
      <c r="H21" s="38"/>
      <c r="I21" s="34"/>
      <c r="J21" s="35"/>
    </row>
    <row r="22" spans="1:10" ht="15.75" thickBot="1">
      <c r="A22" s="36" t="s">
        <v>43</v>
      </c>
      <c r="B22" s="49"/>
      <c r="C22" s="49"/>
      <c r="D22" s="49">
        <v>0.01</v>
      </c>
      <c r="E22" s="49">
        <f>D22*B34*100/20</f>
        <v>1.165E-3</v>
      </c>
      <c r="F22" s="37"/>
      <c r="G22" s="37"/>
      <c r="H22" s="38"/>
      <c r="I22" s="34"/>
      <c r="J22" s="35"/>
    </row>
    <row r="23" spans="1:10" ht="15.75" thickBot="1">
      <c r="A23" s="39"/>
      <c r="B23" s="50">
        <f>SUM(B17:B22)</f>
        <v>0.2</v>
      </c>
      <c r="C23" s="50">
        <f>SUM(C17:C22)</f>
        <v>1.5503999999999998</v>
      </c>
      <c r="D23" s="50">
        <f>SUM(D21:D22)</f>
        <v>0.61</v>
      </c>
      <c r="E23" s="50">
        <f>SUM(E21:E22)</f>
        <v>7.1065000000000003E-2</v>
      </c>
      <c r="F23" s="40"/>
      <c r="G23" s="40"/>
      <c r="H23" s="73">
        <f>C23+E23</f>
        <v>1.6214649999999997</v>
      </c>
      <c r="I23" s="74">
        <v>0.65</v>
      </c>
      <c r="J23" s="75">
        <f>((I14*H14)+(I23*H23))</f>
        <v>1.9358615416666662</v>
      </c>
    </row>
    <row r="24" spans="1:10">
      <c r="B24" s="41"/>
      <c r="C24" s="41"/>
      <c r="D24" s="41"/>
      <c r="E24" s="41"/>
      <c r="F24" s="41"/>
      <c r="G24" s="41"/>
    </row>
    <row r="25" spans="1:10">
      <c r="A25" s="27" t="s">
        <v>48</v>
      </c>
      <c r="B25" s="41"/>
      <c r="C25" s="41"/>
      <c r="D25" s="41"/>
      <c r="E25" s="41"/>
      <c r="F25" s="41"/>
      <c r="G25" s="41"/>
    </row>
    <row r="26" spans="1:10">
      <c r="B26" s="41"/>
      <c r="C26" s="41"/>
      <c r="D26" s="41"/>
      <c r="E26" s="41"/>
      <c r="F26" s="41"/>
      <c r="G26" s="41"/>
    </row>
    <row r="27" spans="1:10">
      <c r="A27" s="27" t="s">
        <v>49</v>
      </c>
      <c r="B27" s="76">
        <f>(B14*I14)+((B23*I23)/5)</f>
        <v>4.8050000000000002E-2</v>
      </c>
      <c r="C27" s="51" t="s">
        <v>50</v>
      </c>
      <c r="D27" s="41"/>
      <c r="E27" s="41"/>
      <c r="F27" s="41"/>
      <c r="G27" s="41"/>
    </row>
    <row r="28" spans="1:10">
      <c r="A28" s="27" t="s">
        <v>51</v>
      </c>
      <c r="B28" s="49">
        <f>((D14/12)*I14)+((D23/20)*I23)</f>
        <v>3.1520833333333331E-2</v>
      </c>
      <c r="C28" s="51" t="s">
        <v>50</v>
      </c>
      <c r="D28" s="41"/>
      <c r="E28" s="41"/>
      <c r="F28" s="41"/>
      <c r="G28" s="41"/>
    </row>
    <row r="29" spans="1:10">
      <c r="B29" s="41"/>
      <c r="C29" s="41"/>
      <c r="D29" s="41"/>
      <c r="E29" s="41"/>
      <c r="F29" s="41"/>
      <c r="G29" s="41"/>
    </row>
    <row r="30" spans="1:10">
      <c r="B30" s="41"/>
      <c r="C30" s="41"/>
      <c r="D30" s="41"/>
      <c r="E30" s="41"/>
      <c r="F30" s="37"/>
      <c r="G30" s="37"/>
      <c r="H30" s="43"/>
      <c r="I30" s="34"/>
      <c r="J30" s="35"/>
    </row>
    <row r="31" spans="1:10" ht="18.75">
      <c r="A31" s="44" t="s">
        <v>52</v>
      </c>
      <c r="B31" s="41"/>
      <c r="C31" s="41"/>
      <c r="D31" s="41"/>
      <c r="E31" s="41"/>
      <c r="F31" s="41"/>
      <c r="G31" s="41"/>
    </row>
    <row r="32" spans="1:10">
      <c r="A32" s="27"/>
      <c r="E32" s="27"/>
    </row>
    <row r="33" spans="1:10">
      <c r="A33" s="80" t="s">
        <v>29</v>
      </c>
      <c r="B33" s="81" t="s">
        <v>53</v>
      </c>
      <c r="C33" s="81" t="s">
        <v>54</v>
      </c>
      <c r="D33" s="81" t="s">
        <v>55</v>
      </c>
      <c r="E33" s="12"/>
      <c r="H33" s="9"/>
      <c r="I33" s="9"/>
      <c r="J33" s="9"/>
    </row>
    <row r="34" spans="1:10" s="45" customFormat="1">
      <c r="A34" s="79">
        <v>0.3876</v>
      </c>
      <c r="B34" s="79">
        <v>2.3300000000000001E-2</v>
      </c>
      <c r="C34" s="79">
        <v>2.12E-2</v>
      </c>
      <c r="D34" s="79">
        <v>2.12E-2</v>
      </c>
    </row>
    <row r="35" spans="1:10">
      <c r="B35" s="41"/>
      <c r="C35" s="41"/>
      <c r="D35" s="41"/>
      <c r="E35" s="41"/>
      <c r="F35" s="41"/>
      <c r="G35" s="41"/>
    </row>
    <row r="36" spans="1:10">
      <c r="B36" s="41"/>
      <c r="C36" s="41"/>
      <c r="D36" s="41"/>
      <c r="E36" s="41"/>
      <c r="F36" s="41"/>
      <c r="G36" s="41"/>
    </row>
    <row r="37" spans="1:10">
      <c r="B37" s="41"/>
      <c r="C37" s="41"/>
      <c r="D37" s="41"/>
      <c r="E37" s="41"/>
      <c r="F37" s="41"/>
      <c r="G37" s="41"/>
    </row>
    <row r="38" spans="1:10">
      <c r="B38" s="41"/>
      <c r="C38" s="41"/>
      <c r="D38" s="41"/>
      <c r="E38" s="41"/>
      <c r="F38" s="41"/>
      <c r="G38" s="41"/>
    </row>
    <row r="39" spans="1:10">
      <c r="B39" s="41"/>
      <c r="C39" s="41"/>
      <c r="D39" s="41"/>
      <c r="E39" s="41"/>
      <c r="F39" s="41"/>
      <c r="G39" s="41"/>
    </row>
    <row r="40" spans="1:10">
      <c r="B40" s="41"/>
      <c r="C40" s="41"/>
      <c r="D40" s="41"/>
      <c r="E40" s="41"/>
      <c r="F40" s="41"/>
      <c r="G40" s="41"/>
    </row>
  </sheetData>
  <mergeCells count="2">
    <mergeCell ref="B4:C4"/>
    <mergeCell ref="D4:E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4A588F1E15A541BC8FFAAFA9BBF17E" ma:contentTypeVersion="22" ma:contentTypeDescription="Create a new document." ma:contentTypeScope="" ma:versionID="409069e215b8eeacc651b483bd2d4eb7">
  <xsd:schema xmlns:xsd="http://www.w3.org/2001/XMLSchema" xmlns:xs="http://www.w3.org/2001/XMLSchema" xmlns:p="http://schemas.microsoft.com/office/2006/metadata/properties" xmlns:ns2="bbc58826-06ec-4eae-91d1-0e8d6353b368" xmlns:ns3="dedf4777-72e4-4070-a51c-3b05892165fb" xmlns:ns4="04065f4e-4c71-470c-9447-2ede7e9f571c" targetNamespace="http://schemas.microsoft.com/office/2006/metadata/properties" ma:root="true" ma:fieldsID="a80b76ae36669d859ba623f691cdd125" ns2:_="" ns3:_="" ns4:_="">
    <xsd:import namespace="bbc58826-06ec-4eae-91d1-0e8d6353b368"/>
    <xsd:import namespace="dedf4777-72e4-4070-a51c-3b05892165fb"/>
    <xsd:import namespace="04065f4e-4c71-470c-9447-2ede7e9f571c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e723d078224c453b9997a2d159351ff0" minOccurs="0"/>
                <xsd:element ref="ns3:h9ed74b02a894e148332bbf841c7d325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58826-06ec-4eae-91d1-0e8d6353b368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46b9e3b-4ca3-46f9-b704-c1b96037ac3c}" ma:internalName="TaxCatchAll" ma:showField="CatchAllData" ma:web="dedf4777-72e4-4070-a51c-3b05892165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f4777-72e4-4070-a51c-3b05892165fb" elementFormDefault="qualified">
    <xsd:import namespace="http://schemas.microsoft.com/office/2006/documentManagement/types"/>
    <xsd:import namespace="http://schemas.microsoft.com/office/infopath/2007/PartnerControls"/>
    <xsd:element name="e723d078224c453b9997a2d159351ff0" ma:index="9" nillable="true" ma:displayName="Jaartal_0" ma:hidden="true" ma:internalName="e723d078224c453b9997a2d159351ff0">
      <xsd:simpleType>
        <xsd:restriction base="dms:Note"/>
      </xsd:simpleType>
    </xsd:element>
    <xsd:element name="h9ed74b02a894e148332bbf841c7d325" ma:index="10" nillable="true" ma:displayName="Team_0" ma:hidden="true" ma:internalName="h9ed74b02a894e148332bbf841c7d325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65f4e-4c71-470c-9447-2ede7e9f571c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c58826-06ec-4eae-91d1-0e8d6353b368" xsi:nil="true"/>
    <e723d078224c453b9997a2d159351ff0 xmlns="dedf4777-72e4-4070-a51c-3b05892165fb" xsi:nil="true"/>
    <h9ed74b02a894e148332bbf841c7d325 xmlns="dedf4777-72e4-4070-a51c-3b05892165fb" xsi:nil="true"/>
  </documentManagement>
</p:properties>
</file>

<file path=customXml/itemProps1.xml><?xml version="1.0" encoding="utf-8"?>
<ds:datastoreItem xmlns:ds="http://schemas.openxmlformats.org/officeDocument/2006/customXml" ds:itemID="{0B07E997-5AE1-42D6-A8F3-BBE03BB53C44}"/>
</file>

<file path=customXml/itemProps2.xml><?xml version="1.0" encoding="utf-8"?>
<ds:datastoreItem xmlns:ds="http://schemas.openxmlformats.org/officeDocument/2006/customXml" ds:itemID="{24584190-C600-48F6-AB98-FEEE84165E33}"/>
</file>

<file path=customXml/itemProps3.xml><?xml version="1.0" encoding="utf-8"?>
<ds:datastoreItem xmlns:ds="http://schemas.openxmlformats.org/officeDocument/2006/customXml" ds:itemID="{5A83ED8B-9641-41FE-92C7-283F503272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 Niessen</dc:creator>
  <cp:keywords/>
  <dc:description/>
  <cp:lastModifiedBy>Marjan Middelhoff</cp:lastModifiedBy>
  <cp:revision/>
  <dcterms:created xsi:type="dcterms:W3CDTF">2006-12-03T14:31:02Z</dcterms:created>
  <dcterms:modified xsi:type="dcterms:W3CDTF">2022-04-08T12:41:52Z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0x010100154A588F1E15A541BC8FFAAFA9BBF17E</vt:lpwstr>
  </property>
</Properties>
</file>